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9020" windowHeight="124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3" i="1" l="1"/>
  <c r="S12" i="1"/>
  <c r="T12" i="1" s="1"/>
  <c r="T11" i="1"/>
  <c r="S11" i="1"/>
  <c r="T10" i="1"/>
  <c r="S10" i="1"/>
  <c r="T9" i="1"/>
  <c r="S9" i="1"/>
  <c r="T8" i="1"/>
  <c r="S8" i="1"/>
  <c r="T7" i="1"/>
  <c r="S7" i="1"/>
  <c r="T6" i="1"/>
  <c r="S6" i="1"/>
  <c r="T5" i="1"/>
  <c r="S5" i="1"/>
  <c r="T4" i="1"/>
  <c r="S4" i="1"/>
  <c r="T3" i="1"/>
  <c r="S3" i="1"/>
  <c r="R12" i="1" s="1"/>
  <c r="E12" i="1" s="1"/>
  <c r="F12" i="1" s="1"/>
  <c r="Q3" i="1" l="1"/>
  <c r="C3" i="1" s="1"/>
  <c r="Q4" i="1"/>
  <c r="C4" i="1" s="1"/>
  <c r="D4" i="1" s="1"/>
  <c r="Q5" i="1"/>
  <c r="C5" i="1" s="1"/>
  <c r="D5" i="1" s="1"/>
  <c r="Q6" i="1"/>
  <c r="C6" i="1" s="1"/>
  <c r="D6" i="1" s="1"/>
  <c r="Q7" i="1"/>
  <c r="C7" i="1" s="1"/>
  <c r="D7" i="1" s="1"/>
  <c r="Q8" i="1"/>
  <c r="C8" i="1" s="1"/>
  <c r="D8" i="1" s="1"/>
  <c r="Q9" i="1"/>
  <c r="C9" i="1" s="1"/>
  <c r="D9" i="1" s="1"/>
  <c r="Q10" i="1"/>
  <c r="C10" i="1" s="1"/>
  <c r="D10" i="1" s="1"/>
  <c r="Q11" i="1"/>
  <c r="C11" i="1" s="1"/>
  <c r="D11" i="1" s="1"/>
  <c r="Q12" i="1"/>
  <c r="C12" i="1" s="1"/>
  <c r="D12" i="1" s="1"/>
  <c r="R3" i="1"/>
  <c r="E3" i="1" s="1"/>
  <c r="R4" i="1"/>
  <c r="E4" i="1" s="1"/>
  <c r="F4" i="1" s="1"/>
  <c r="R5" i="1"/>
  <c r="E5" i="1" s="1"/>
  <c r="F5" i="1" s="1"/>
  <c r="R6" i="1"/>
  <c r="E6" i="1" s="1"/>
  <c r="F6" i="1" s="1"/>
  <c r="R7" i="1"/>
  <c r="E7" i="1" s="1"/>
  <c r="F7" i="1" s="1"/>
  <c r="R8" i="1"/>
  <c r="E8" i="1" s="1"/>
  <c r="F8" i="1" s="1"/>
  <c r="R9" i="1"/>
  <c r="E9" i="1" s="1"/>
  <c r="F9" i="1" s="1"/>
  <c r="R10" i="1"/>
  <c r="E10" i="1" s="1"/>
  <c r="F10" i="1" s="1"/>
  <c r="R11" i="1"/>
  <c r="E11" i="1" s="1"/>
  <c r="F11" i="1" s="1"/>
  <c r="E13" i="1" l="1"/>
  <c r="F3" i="1"/>
  <c r="C13" i="1"/>
  <c r="D3" i="1"/>
</calcChain>
</file>

<file path=xl/sharedStrings.xml><?xml version="1.0" encoding="utf-8"?>
<sst xmlns="http://schemas.openxmlformats.org/spreadsheetml/2006/main" count="31" uniqueCount="31">
  <si>
    <t>TV</t>
  </si>
  <si>
    <r>
      <t>VP</t>
    </r>
    <r>
      <rPr>
        <vertAlign val="subscript"/>
        <sz val="11"/>
        <color theme="1"/>
        <rFont val="Calibri"/>
        <family val="2"/>
        <scheme val="minor"/>
      </rPr>
      <t>n</t>
    </r>
  </si>
  <si>
    <t>T1</t>
  </si>
  <si>
    <t>T2</t>
  </si>
  <si>
    <t>T3</t>
  </si>
  <si>
    <t>T4</t>
  </si>
  <si>
    <t>T5</t>
  </si>
  <si>
    <t>T6</t>
  </si>
  <si>
    <t>T7</t>
  </si>
  <si>
    <t>T8</t>
  </si>
  <si>
    <t xml:space="preserve">Order size </t>
  </si>
  <si>
    <t>Euribor Fill (%)</t>
  </si>
  <si>
    <t>Euribor Fill (no.)</t>
  </si>
  <si>
    <t>Short Sterling/Swiss Fill (no.)</t>
  </si>
  <si>
    <t>Short Sterling/Swiss Fill (%)</t>
  </si>
  <si>
    <t>T9</t>
  </si>
  <si>
    <t>T10</t>
  </si>
  <si>
    <t>Instructions for use:</t>
  </si>
  <si>
    <t>The B column is the resting size per order depth. This can be changed to suit the users requirements</t>
  </si>
  <si>
    <t>**Only change values with yellow background**</t>
  </si>
  <si>
    <t>Cell B1 is the incoming order size</t>
  </si>
  <si>
    <t>Column E &amp; F same but for Short Sterling and EuroSwiss</t>
  </si>
  <si>
    <t>The A column is the order depth by time priority. Order T1 was entered before T2</t>
  </si>
  <si>
    <t>Column C shows the fill allocated to each resting order in the time weighted market depth. If the sum of these values does not equal the incoming order size (B1), then in reality the  algorithm will do another pass and allocate the balance.</t>
  </si>
  <si>
    <t>Totals</t>
  </si>
  <si>
    <t>Order depth priority</t>
  </si>
  <si>
    <t>fn4</t>
  </si>
  <si>
    <t>fn2</t>
  </si>
  <si>
    <t xml:space="preserve">The spread sheet represents order depth (either bid or offer) at one price (which is irrelevant) . E.g. Top 10 order depth for 99.00 bid. </t>
  </si>
  <si>
    <t>Column D shows the fill received as a percentage of order</t>
  </si>
  <si>
    <t xml:space="preserve">Resting order depth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</si>
</sst>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vertAlign val="subscript"/>
      <sz val="11"/>
      <color theme="1"/>
      <name val="Calibri"/>
      <family val="2"/>
      <scheme val="minor"/>
    </font>
    <font>
      <sz val="11"/>
      <name val="Calibri"/>
      <family val="2"/>
      <scheme val="minor"/>
    </font>
    <font>
      <i/>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0" fillId="0" borderId="0" xfId="0" applyAlignment="1">
      <alignment horizontal="right"/>
    </xf>
    <xf numFmtId="0" fontId="0" fillId="0" borderId="0" xfId="0" applyAlignment="1">
      <alignment horizontal="center"/>
    </xf>
    <xf numFmtId="164" fontId="0" fillId="0" borderId="0" xfId="0" applyNumberFormat="1"/>
    <xf numFmtId="0" fontId="0" fillId="4" borderId="0" xfId="0" applyFill="1"/>
    <xf numFmtId="0" fontId="2" fillId="0" borderId="0" xfId="0" applyFont="1"/>
    <xf numFmtId="0" fontId="6"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2" borderId="4" xfId="0" applyFill="1" applyBorder="1" applyAlignment="1">
      <alignment horizontal="center"/>
    </xf>
    <xf numFmtId="0" fontId="0" fillId="0" borderId="5" xfId="0" applyBorder="1" applyAlignment="1">
      <alignment horizontal="center" vertical="center" wrapText="1"/>
    </xf>
    <xf numFmtId="0" fontId="0" fillId="0" borderId="7" xfId="0" applyBorder="1"/>
    <xf numFmtId="0" fontId="0" fillId="0" borderId="8" xfId="0" applyBorder="1"/>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9" xfId="0" applyBorder="1" applyAlignment="1">
      <alignment horizontal="center"/>
    </xf>
    <xf numFmtId="1" fontId="0" fillId="5" borderId="0" xfId="0" applyNumberFormat="1" applyFill="1" applyBorder="1" applyAlignment="1">
      <alignment horizontal="center"/>
    </xf>
    <xf numFmtId="9" fontId="0" fillId="0" borderId="0" xfId="1" applyNumberFormat="1" applyFont="1" applyBorder="1" applyAlignment="1">
      <alignment horizontal="center"/>
    </xf>
    <xf numFmtId="1" fontId="5" fillId="5" borderId="0" xfId="0" applyNumberFormat="1" applyFont="1" applyFill="1" applyBorder="1" applyAlignment="1">
      <alignment horizontal="center"/>
    </xf>
    <xf numFmtId="9" fontId="5" fillId="4" borderId="10" xfId="1" applyNumberFormat="1" applyFont="1" applyFill="1" applyBorder="1" applyAlignment="1">
      <alignment horizontal="center"/>
    </xf>
    <xf numFmtId="0" fontId="0" fillId="0" borderId="11" xfId="0" applyBorder="1"/>
    <xf numFmtId="0" fontId="7" fillId="2" borderId="6"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Sheet1!$B$2</c:f>
              <c:strCache>
                <c:ptCount val="1"/>
                <c:pt idx="0">
                  <c:v>Resting order depth  </c:v>
                </c:pt>
              </c:strCache>
            </c:strRef>
          </c:tx>
          <c:invertIfNegative val="0"/>
          <c:cat>
            <c:strRef>
              <c:f>Sheet1!$A$3:$A$12</c:f>
              <c:strCache>
                <c:ptCount val="10"/>
                <c:pt idx="0">
                  <c:v>T1</c:v>
                </c:pt>
                <c:pt idx="1">
                  <c:v>T2</c:v>
                </c:pt>
                <c:pt idx="2">
                  <c:v>T3</c:v>
                </c:pt>
                <c:pt idx="3">
                  <c:v>T4</c:v>
                </c:pt>
                <c:pt idx="4">
                  <c:v>T5</c:v>
                </c:pt>
                <c:pt idx="5">
                  <c:v>T6</c:v>
                </c:pt>
                <c:pt idx="6">
                  <c:v>T7</c:v>
                </c:pt>
                <c:pt idx="7">
                  <c:v>T8</c:v>
                </c:pt>
                <c:pt idx="8">
                  <c:v>T9</c:v>
                </c:pt>
                <c:pt idx="9">
                  <c:v>T10</c:v>
                </c:pt>
              </c:strCache>
            </c:strRef>
          </c:cat>
          <c:val>
            <c:numRef>
              <c:f>Sheet1!$B$3:$B$12</c:f>
              <c:numCache>
                <c:formatCode>General</c:formatCode>
                <c:ptCount val="10"/>
                <c:pt idx="0">
                  <c:v>250</c:v>
                </c:pt>
                <c:pt idx="1">
                  <c:v>200</c:v>
                </c:pt>
                <c:pt idx="2">
                  <c:v>180</c:v>
                </c:pt>
                <c:pt idx="3">
                  <c:v>500</c:v>
                </c:pt>
                <c:pt idx="4">
                  <c:v>500</c:v>
                </c:pt>
                <c:pt idx="5">
                  <c:v>300</c:v>
                </c:pt>
                <c:pt idx="6">
                  <c:v>300</c:v>
                </c:pt>
                <c:pt idx="7">
                  <c:v>25</c:v>
                </c:pt>
                <c:pt idx="8">
                  <c:v>100</c:v>
                </c:pt>
                <c:pt idx="9">
                  <c:v>50</c:v>
                </c:pt>
              </c:numCache>
            </c:numRef>
          </c:val>
        </c:ser>
        <c:dLbls>
          <c:showLegendKey val="0"/>
          <c:showVal val="0"/>
          <c:showCatName val="0"/>
          <c:showSerName val="0"/>
          <c:showPercent val="0"/>
          <c:showBubbleSize val="0"/>
        </c:dLbls>
        <c:gapWidth val="150"/>
        <c:axId val="206642560"/>
        <c:axId val="206641024"/>
      </c:barChart>
      <c:lineChart>
        <c:grouping val="standard"/>
        <c:varyColors val="0"/>
        <c:ser>
          <c:idx val="0"/>
          <c:order val="0"/>
          <c:tx>
            <c:strRef>
              <c:f>Sheet1!$D$2</c:f>
              <c:strCache>
                <c:ptCount val="1"/>
                <c:pt idx="0">
                  <c:v>Euribor Fill (%)</c:v>
                </c:pt>
              </c:strCache>
            </c:strRef>
          </c:tx>
          <c:marker>
            <c:symbol val="none"/>
          </c:marker>
          <c:cat>
            <c:strRef>
              <c:f>Sheet1!$A$3:$A$12</c:f>
              <c:strCache>
                <c:ptCount val="10"/>
                <c:pt idx="0">
                  <c:v>T1</c:v>
                </c:pt>
                <c:pt idx="1">
                  <c:v>T2</c:v>
                </c:pt>
                <c:pt idx="2">
                  <c:v>T3</c:v>
                </c:pt>
                <c:pt idx="3">
                  <c:v>T4</c:v>
                </c:pt>
                <c:pt idx="4">
                  <c:v>T5</c:v>
                </c:pt>
                <c:pt idx="5">
                  <c:v>T6</c:v>
                </c:pt>
                <c:pt idx="6">
                  <c:v>T7</c:v>
                </c:pt>
                <c:pt idx="7">
                  <c:v>T8</c:v>
                </c:pt>
                <c:pt idx="8">
                  <c:v>T9</c:v>
                </c:pt>
                <c:pt idx="9">
                  <c:v>T10</c:v>
                </c:pt>
              </c:strCache>
            </c:strRef>
          </c:cat>
          <c:val>
            <c:numRef>
              <c:f>Sheet1!$D$3:$D$12</c:f>
              <c:numCache>
                <c:formatCode>0%</c:formatCode>
                <c:ptCount val="10"/>
                <c:pt idx="0">
                  <c:v>0.156</c:v>
                </c:pt>
                <c:pt idx="1">
                  <c:v>0.14000000000000001</c:v>
                </c:pt>
                <c:pt idx="2">
                  <c:v>0.12777777777777777</c:v>
                </c:pt>
                <c:pt idx="3">
                  <c:v>0.104</c:v>
                </c:pt>
                <c:pt idx="4">
                  <c:v>7.0000000000000007E-2</c:v>
                </c:pt>
                <c:pt idx="5">
                  <c:v>0.04</c:v>
                </c:pt>
                <c:pt idx="6">
                  <c:v>0.02</c:v>
                </c:pt>
                <c:pt idx="7">
                  <c:v>0</c:v>
                </c:pt>
                <c:pt idx="8">
                  <c:v>0</c:v>
                </c:pt>
                <c:pt idx="9">
                  <c:v>0</c:v>
                </c:pt>
              </c:numCache>
            </c:numRef>
          </c:val>
          <c:smooth val="0"/>
        </c:ser>
        <c:ser>
          <c:idx val="2"/>
          <c:order val="2"/>
          <c:tx>
            <c:strRef>
              <c:f>Sheet1!$F$2</c:f>
              <c:strCache>
                <c:ptCount val="1"/>
                <c:pt idx="0">
                  <c:v>Short Sterling/Swiss Fill (%)</c:v>
                </c:pt>
              </c:strCache>
            </c:strRef>
          </c:tx>
          <c:marker>
            <c:symbol val="none"/>
          </c:marker>
          <c:cat>
            <c:strRef>
              <c:f>Sheet1!$A$3:$A$12</c:f>
              <c:strCache>
                <c:ptCount val="10"/>
                <c:pt idx="0">
                  <c:v>T1</c:v>
                </c:pt>
                <c:pt idx="1">
                  <c:v>T2</c:v>
                </c:pt>
                <c:pt idx="2">
                  <c:v>T3</c:v>
                </c:pt>
                <c:pt idx="3">
                  <c:v>T4</c:v>
                </c:pt>
                <c:pt idx="4">
                  <c:v>T5</c:v>
                </c:pt>
                <c:pt idx="5">
                  <c:v>T6</c:v>
                </c:pt>
                <c:pt idx="6">
                  <c:v>T7</c:v>
                </c:pt>
                <c:pt idx="7">
                  <c:v>T8</c:v>
                </c:pt>
                <c:pt idx="8">
                  <c:v>T9</c:v>
                </c:pt>
                <c:pt idx="9">
                  <c:v>T10</c:v>
                </c:pt>
              </c:strCache>
            </c:strRef>
          </c:cat>
          <c:val>
            <c:numRef>
              <c:f>Sheet1!$F$3:$F$12</c:f>
              <c:numCache>
                <c:formatCode>0%</c:formatCode>
                <c:ptCount val="10"/>
                <c:pt idx="0">
                  <c:v>0.28399999999999997</c:v>
                </c:pt>
                <c:pt idx="1">
                  <c:v>0.20499999999999999</c:v>
                </c:pt>
                <c:pt idx="2">
                  <c:v>0.15</c:v>
                </c:pt>
                <c:pt idx="3">
                  <c:v>8.5999999999999993E-2</c:v>
                </c:pt>
                <c:pt idx="4">
                  <c:v>2.5999999999999999E-2</c:v>
                </c:pt>
                <c:pt idx="5">
                  <c:v>3.3333333333333335E-3</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206166656"/>
        <c:axId val="206639488"/>
      </c:lineChart>
      <c:catAx>
        <c:axId val="206166656"/>
        <c:scaling>
          <c:orientation val="minMax"/>
        </c:scaling>
        <c:delete val="0"/>
        <c:axPos val="b"/>
        <c:majorTickMark val="out"/>
        <c:minorTickMark val="none"/>
        <c:tickLblPos val="nextTo"/>
        <c:crossAx val="206639488"/>
        <c:crosses val="autoZero"/>
        <c:auto val="1"/>
        <c:lblAlgn val="ctr"/>
        <c:lblOffset val="100"/>
        <c:noMultiLvlLbl val="0"/>
      </c:catAx>
      <c:valAx>
        <c:axId val="206639488"/>
        <c:scaling>
          <c:orientation val="minMax"/>
        </c:scaling>
        <c:delete val="0"/>
        <c:axPos val="l"/>
        <c:numFmt formatCode="0.00%" sourceLinked="0"/>
        <c:majorTickMark val="out"/>
        <c:minorTickMark val="none"/>
        <c:tickLblPos val="nextTo"/>
        <c:crossAx val="206166656"/>
        <c:crosses val="autoZero"/>
        <c:crossBetween val="between"/>
      </c:valAx>
      <c:valAx>
        <c:axId val="206641024"/>
        <c:scaling>
          <c:orientation val="minMax"/>
        </c:scaling>
        <c:delete val="0"/>
        <c:axPos val="r"/>
        <c:numFmt formatCode="General" sourceLinked="1"/>
        <c:majorTickMark val="out"/>
        <c:minorTickMark val="none"/>
        <c:tickLblPos val="nextTo"/>
        <c:crossAx val="206642560"/>
        <c:crosses val="max"/>
        <c:crossBetween val="between"/>
      </c:valAx>
      <c:catAx>
        <c:axId val="206642560"/>
        <c:scaling>
          <c:orientation val="minMax"/>
        </c:scaling>
        <c:delete val="1"/>
        <c:axPos val="b"/>
        <c:majorTickMark val="out"/>
        <c:minorTickMark val="none"/>
        <c:tickLblPos val="none"/>
        <c:crossAx val="206641024"/>
        <c:crosses val="autoZero"/>
        <c:auto val="1"/>
        <c:lblAlgn val="ctr"/>
        <c:lblOffset val="100"/>
        <c:noMultiLvlLbl val="0"/>
      </c:catAx>
    </c:plotArea>
    <c:legend>
      <c:legendPos val="b"/>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457200</xdr:colOff>
      <xdr:row>1</xdr:row>
      <xdr:rowOff>0</xdr:rowOff>
    </xdr:from>
    <xdr:to>
      <xdr:col>14</xdr:col>
      <xdr:colOff>552450</xdr:colOff>
      <xdr:row>13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tabSelected="1" workbookViewId="0"/>
  </sheetViews>
  <sheetFormatPr defaultRowHeight="15" x14ac:dyDescent="0.25"/>
  <cols>
    <col min="1" max="1" width="10.7109375" customWidth="1"/>
    <col min="2" max="2" width="12.140625" customWidth="1"/>
    <col min="3" max="3" width="10.5703125" customWidth="1"/>
    <col min="4" max="4" width="11.140625" customWidth="1"/>
    <col min="5" max="5" width="14.28515625" customWidth="1"/>
    <col min="6" max="6" width="14" customWidth="1"/>
    <col min="11" max="14" width="9.140625" customWidth="1"/>
    <col min="17" max="20" width="9.140625" hidden="1" customWidth="1"/>
  </cols>
  <sheetData>
    <row r="1" spans="1:20" x14ac:dyDescent="0.25">
      <c r="A1" s="11" t="s">
        <v>10</v>
      </c>
      <c r="B1" s="23">
        <v>200</v>
      </c>
      <c r="C1" s="12"/>
      <c r="D1" s="12"/>
      <c r="E1" s="12"/>
      <c r="F1" s="13"/>
      <c r="H1" s="1"/>
      <c r="I1" s="4"/>
    </row>
    <row r="2" spans="1:20" ht="45" x14ac:dyDescent="0.35">
      <c r="A2" s="14" t="s">
        <v>25</v>
      </c>
      <c r="B2" s="15" t="s">
        <v>30</v>
      </c>
      <c r="C2" s="15" t="s">
        <v>12</v>
      </c>
      <c r="D2" s="15" t="s">
        <v>11</v>
      </c>
      <c r="E2" s="15" t="s">
        <v>13</v>
      </c>
      <c r="F2" s="16" t="s">
        <v>14</v>
      </c>
      <c r="I2" s="2"/>
      <c r="J2" s="2"/>
      <c r="Q2" s="2" t="s">
        <v>27</v>
      </c>
      <c r="R2" s="2" t="s">
        <v>26</v>
      </c>
      <c r="S2" s="2" t="s">
        <v>0</v>
      </c>
      <c r="T2" s="2" t="s">
        <v>1</v>
      </c>
    </row>
    <row r="3" spans="1:20" x14ac:dyDescent="0.25">
      <c r="A3" s="17" t="s">
        <v>2</v>
      </c>
      <c r="B3" s="10">
        <v>250</v>
      </c>
      <c r="C3" s="18">
        <f t="shared" ref="C3:C12" si="0">ROUNDDOWN(MIN(B3,$B$1*Q3),0)</f>
        <v>39</v>
      </c>
      <c r="D3" s="19">
        <f t="shared" ref="D3:D10" si="1">C3/B3</f>
        <v>0.156</v>
      </c>
      <c r="E3" s="20">
        <f t="shared" ref="E3:E12" si="2">ROUNDDOWN((MIN(B3,$B$1*R3)),0)</f>
        <v>71</v>
      </c>
      <c r="F3" s="21">
        <f t="shared" ref="F3:F10" si="3">E3/B3</f>
        <v>0.28399999999999997</v>
      </c>
      <c r="Q3" s="3">
        <f t="shared" ref="Q3:Q12" si="4">(($S$3-T3)^2-($S$3-T3-B3)^2)/($S$3^2)</f>
        <v>0.19709458378897049</v>
      </c>
      <c r="R3" s="3">
        <f t="shared" ref="R3:R12" si="5">(($S$3-T3)^4-($S$3-T3-B3)^4)/($S$3^4)</f>
        <v>0.35534289261899343</v>
      </c>
      <c r="S3">
        <f>SUM($B$3:$B$12)</f>
        <v>2405</v>
      </c>
      <c r="T3">
        <f>S3-SUM(B3:$B$12)</f>
        <v>0</v>
      </c>
    </row>
    <row r="4" spans="1:20" x14ac:dyDescent="0.25">
      <c r="A4" s="17" t="s">
        <v>3</v>
      </c>
      <c r="B4" s="10">
        <v>200</v>
      </c>
      <c r="C4" s="18">
        <f t="shared" si="0"/>
        <v>28</v>
      </c>
      <c r="D4" s="19">
        <f t="shared" si="1"/>
        <v>0.14000000000000001</v>
      </c>
      <c r="E4" s="20">
        <f t="shared" si="2"/>
        <v>41</v>
      </c>
      <c r="F4" s="21">
        <f t="shared" si="3"/>
        <v>0.20499999999999999</v>
      </c>
      <c r="Q4" s="3">
        <f t="shared" si="4"/>
        <v>0.14211556831099451</v>
      </c>
      <c r="R4" s="3">
        <f t="shared" si="5"/>
        <v>0.20801388429325512</v>
      </c>
      <c r="S4">
        <f t="shared" ref="S4:S12" si="6">SUM($B$3:$B$12)</f>
        <v>2405</v>
      </c>
      <c r="T4">
        <f>S4-SUM(B4:$B$12)</f>
        <v>250</v>
      </c>
    </row>
    <row r="5" spans="1:20" x14ac:dyDescent="0.25">
      <c r="A5" s="17" t="s">
        <v>4</v>
      </c>
      <c r="B5" s="10">
        <v>180</v>
      </c>
      <c r="C5" s="18">
        <f t="shared" si="0"/>
        <v>23</v>
      </c>
      <c r="D5" s="19">
        <f t="shared" si="1"/>
        <v>0.12777777777777777</v>
      </c>
      <c r="E5" s="20">
        <f t="shared" si="2"/>
        <v>27</v>
      </c>
      <c r="F5" s="21">
        <f t="shared" si="3"/>
        <v>0.15</v>
      </c>
      <c r="Q5" s="3">
        <f t="shared" si="4"/>
        <v>0.11607833645255683</v>
      </c>
      <c r="R5" s="3">
        <f t="shared" si="5"/>
        <v>0.13993259238435524</v>
      </c>
      <c r="S5">
        <f t="shared" si="6"/>
        <v>2405</v>
      </c>
      <c r="T5">
        <f>S5-SUM(B5:$B$12)</f>
        <v>450</v>
      </c>
    </row>
    <row r="6" spans="1:20" x14ac:dyDescent="0.25">
      <c r="A6" s="17" t="s">
        <v>5</v>
      </c>
      <c r="B6" s="10">
        <v>500</v>
      </c>
      <c r="C6" s="18">
        <f t="shared" si="0"/>
        <v>52</v>
      </c>
      <c r="D6" s="19">
        <f t="shared" si="1"/>
        <v>0.104</v>
      </c>
      <c r="E6" s="20">
        <f t="shared" si="2"/>
        <v>43</v>
      </c>
      <c r="F6" s="21">
        <f t="shared" si="3"/>
        <v>8.5999999999999993E-2</v>
      </c>
      <c r="Q6" s="3">
        <f t="shared" si="4"/>
        <v>0.26365722831419297</v>
      </c>
      <c r="R6" s="3">
        <f t="shared" si="5"/>
        <v>0.21771912063583132</v>
      </c>
      <c r="S6">
        <f t="shared" si="6"/>
        <v>2405</v>
      </c>
      <c r="T6">
        <f>S6-SUM(B6:$B$12)</f>
        <v>630</v>
      </c>
    </row>
    <row r="7" spans="1:20" x14ac:dyDescent="0.25">
      <c r="A7" s="17" t="s">
        <v>6</v>
      </c>
      <c r="B7" s="10">
        <v>500</v>
      </c>
      <c r="C7" s="18">
        <f t="shared" si="0"/>
        <v>35</v>
      </c>
      <c r="D7" s="19">
        <f t="shared" si="1"/>
        <v>7.0000000000000007E-2</v>
      </c>
      <c r="E7" s="20">
        <f t="shared" si="2"/>
        <v>13</v>
      </c>
      <c r="F7" s="21">
        <f t="shared" si="3"/>
        <v>2.5999999999999999E-2</v>
      </c>
      <c r="Q7" s="3">
        <f t="shared" si="4"/>
        <v>0.17721223542429362</v>
      </c>
      <c r="R7" s="3">
        <f t="shared" si="5"/>
        <v>6.820833919516836E-2</v>
      </c>
      <c r="S7">
        <f t="shared" si="6"/>
        <v>2405</v>
      </c>
      <c r="T7">
        <f>S7-SUM(B7:$B$12)</f>
        <v>1130</v>
      </c>
    </row>
    <row r="8" spans="1:20" x14ac:dyDescent="0.25">
      <c r="A8" s="17" t="s">
        <v>7</v>
      </c>
      <c r="B8" s="10">
        <v>300</v>
      </c>
      <c r="C8" s="18">
        <f t="shared" si="0"/>
        <v>12</v>
      </c>
      <c r="D8" s="19">
        <f t="shared" si="1"/>
        <v>0.04</v>
      </c>
      <c r="E8" s="20">
        <f t="shared" si="2"/>
        <v>1</v>
      </c>
      <c r="F8" s="21">
        <f t="shared" si="3"/>
        <v>3.3333333333333335E-3</v>
      </c>
      <c r="Q8" s="3">
        <f t="shared" si="4"/>
        <v>6.4833744667424503E-2</v>
      </c>
      <c r="R8" s="3">
        <f t="shared" si="5"/>
        <v>9.2615231662137518E-3</v>
      </c>
      <c r="S8">
        <f t="shared" si="6"/>
        <v>2405</v>
      </c>
      <c r="T8">
        <f>S8-SUM(B8:$B$12)</f>
        <v>1630</v>
      </c>
    </row>
    <row r="9" spans="1:20" x14ac:dyDescent="0.25">
      <c r="A9" s="17" t="s">
        <v>8</v>
      </c>
      <c r="B9" s="10">
        <v>300</v>
      </c>
      <c r="C9" s="18">
        <f t="shared" si="0"/>
        <v>6</v>
      </c>
      <c r="D9" s="19">
        <f t="shared" si="1"/>
        <v>0.02</v>
      </c>
      <c r="E9" s="20">
        <f t="shared" si="2"/>
        <v>0</v>
      </c>
      <c r="F9" s="21">
        <f t="shared" si="3"/>
        <v>0</v>
      </c>
      <c r="Q9" s="3">
        <f t="shared" si="4"/>
        <v>3.3713547227060742E-2</v>
      </c>
      <c r="R9" s="3">
        <f t="shared" si="5"/>
        <v>1.4936132670474824E-3</v>
      </c>
      <c r="S9">
        <f t="shared" si="6"/>
        <v>2405</v>
      </c>
      <c r="T9">
        <f>S9-SUM(B9:$B$12)</f>
        <v>1930</v>
      </c>
    </row>
    <row r="10" spans="1:20" x14ac:dyDescent="0.25">
      <c r="A10" s="17" t="s">
        <v>9</v>
      </c>
      <c r="B10" s="10">
        <v>25</v>
      </c>
      <c r="C10" s="18">
        <f t="shared" si="0"/>
        <v>0</v>
      </c>
      <c r="D10" s="19">
        <f t="shared" si="1"/>
        <v>0</v>
      </c>
      <c r="E10" s="20">
        <f t="shared" si="2"/>
        <v>0</v>
      </c>
      <c r="F10" s="21">
        <f t="shared" si="3"/>
        <v>0</v>
      </c>
      <c r="Q10" s="3">
        <f t="shared" si="4"/>
        <v>1.4047311344608641E-3</v>
      </c>
      <c r="R10" s="3">
        <f t="shared" si="5"/>
        <v>1.2902147123885773E-5</v>
      </c>
      <c r="S10">
        <f t="shared" si="6"/>
        <v>2405</v>
      </c>
      <c r="T10">
        <f>S10-SUM(B10:$B$12)</f>
        <v>2230</v>
      </c>
    </row>
    <row r="11" spans="1:20" x14ac:dyDescent="0.25">
      <c r="A11" s="17" t="s">
        <v>15</v>
      </c>
      <c r="B11" s="10">
        <v>100</v>
      </c>
      <c r="C11" s="18">
        <f t="shared" si="0"/>
        <v>0</v>
      </c>
      <c r="D11" s="19">
        <f t="shared" ref="D11:D12" si="7">C11/B11</f>
        <v>0</v>
      </c>
      <c r="E11" s="20">
        <f t="shared" si="2"/>
        <v>0</v>
      </c>
      <c r="F11" s="21">
        <f t="shared" ref="F11:F12" si="8">E11/B11</f>
        <v>0</v>
      </c>
      <c r="Q11" s="3">
        <f t="shared" si="4"/>
        <v>3.4577997155959732E-3</v>
      </c>
      <c r="R11" s="3">
        <f t="shared" si="5"/>
        <v>1.4945473591469492E-5</v>
      </c>
      <c r="S11">
        <f t="shared" si="6"/>
        <v>2405</v>
      </c>
      <c r="T11">
        <f>S11-SUM(B11:$B$12)</f>
        <v>2255</v>
      </c>
    </row>
    <row r="12" spans="1:20" ht="15.75" thickBot="1" x14ac:dyDescent="0.3">
      <c r="A12" s="17" t="s">
        <v>16</v>
      </c>
      <c r="B12" s="10">
        <v>50</v>
      </c>
      <c r="C12" s="18">
        <f t="shared" si="0"/>
        <v>0</v>
      </c>
      <c r="D12" s="19">
        <f t="shared" si="7"/>
        <v>0</v>
      </c>
      <c r="E12" s="20">
        <f t="shared" si="2"/>
        <v>0</v>
      </c>
      <c r="F12" s="21">
        <f t="shared" si="8"/>
        <v>0</v>
      </c>
      <c r="Q12" s="3">
        <f t="shared" si="4"/>
        <v>4.3222496444949665E-4</v>
      </c>
      <c r="R12" s="3">
        <f t="shared" si="5"/>
        <v>1.8681841989336865E-7</v>
      </c>
      <c r="S12">
        <f t="shared" si="6"/>
        <v>2405</v>
      </c>
      <c r="T12">
        <f>S12-SUM(B12:$B$12)</f>
        <v>2355</v>
      </c>
    </row>
    <row r="13" spans="1:20" ht="15.75" thickBot="1" x14ac:dyDescent="0.3">
      <c r="A13" s="7" t="s">
        <v>24</v>
      </c>
      <c r="B13" s="8">
        <f>SUM(B3:B12)</f>
        <v>2405</v>
      </c>
      <c r="C13" s="8">
        <f t="shared" ref="C13:E13" si="9">SUM(C3:C12)</f>
        <v>195</v>
      </c>
      <c r="D13" s="8"/>
      <c r="E13" s="9">
        <f t="shared" si="9"/>
        <v>196</v>
      </c>
      <c r="F13" s="22"/>
    </row>
    <row r="16" spans="1:20" x14ac:dyDescent="0.25">
      <c r="A16" s="5" t="s">
        <v>17</v>
      </c>
    </row>
    <row r="17" spans="1:1" x14ac:dyDescent="0.25">
      <c r="A17" s="6" t="s">
        <v>19</v>
      </c>
    </row>
    <row r="18" spans="1:1" x14ac:dyDescent="0.25">
      <c r="A18" t="s">
        <v>28</v>
      </c>
    </row>
    <row r="20" spans="1:1" x14ac:dyDescent="0.25">
      <c r="A20" t="s">
        <v>22</v>
      </c>
    </row>
    <row r="21" spans="1:1" x14ac:dyDescent="0.25">
      <c r="A21" t="s">
        <v>18</v>
      </c>
    </row>
    <row r="22" spans="1:1" x14ac:dyDescent="0.25">
      <c r="A22" t="s">
        <v>20</v>
      </c>
    </row>
    <row r="23" spans="1:1" x14ac:dyDescent="0.25">
      <c r="A23" t="s">
        <v>23</v>
      </c>
    </row>
    <row r="24" spans="1:1" x14ac:dyDescent="0.25">
      <c r="A24" t="s">
        <v>29</v>
      </c>
    </row>
    <row r="25" spans="1:1" x14ac:dyDescent="0.25">
      <c r="A25" t="s">
        <v>21</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Barclays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Aikin</dc:creator>
  <cp:lastModifiedBy>Steve</cp:lastModifiedBy>
  <dcterms:created xsi:type="dcterms:W3CDTF">2014-01-16T09:16:11Z</dcterms:created>
  <dcterms:modified xsi:type="dcterms:W3CDTF">2014-01-18T15:33:53Z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alMaven.PresLink.LastVersion">
    <vt:lpwstr/>
  </property>
</Properties>
</file>